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4" i="1" l="1"/>
</calcChain>
</file>

<file path=xl/sharedStrings.xml><?xml version="1.0" encoding="utf-8"?>
<sst xmlns="http://schemas.openxmlformats.org/spreadsheetml/2006/main" count="95" uniqueCount="95">
  <si>
    <t>Balance Sheet</t>
  </si>
  <si>
    <t>Deeper Signals Inc</t>
  </si>
  <si>
    <t>As of March 1, 2026</t>
  </si>
  <si>
    <t>Assets</t>
  </si>
  <si>
    <t>Current Assets</t>
  </si>
  <si>
    <t>Bank Accounts</t>
  </si>
  <si>
    <t>1000 Brex Checking</t>
  </si>
  <si>
    <t>1011 Mercury Checking - 5889</t>
  </si>
  <si>
    <t>1020 MT Checking - 1775</t>
  </si>
  <si>
    <t>1030 Revolut - 2381</t>
  </si>
  <si>
    <t>1031 Revolut  Euro</t>
  </si>
  <si>
    <t>1040 Cash on hand</t>
  </si>
  <si>
    <t>Airwallex NZD</t>
  </si>
  <si>
    <t>Total for Bank Accounts</t>
  </si>
  <si>
    <t>Accounts Receivable</t>
  </si>
  <si>
    <t>1200 Accounts Receivable (A/R)</t>
  </si>
  <si>
    <t>Accounts Receivable (A/R) - EUR</t>
  </si>
  <si>
    <t>Accounts Receivable (A/R) - NZD</t>
  </si>
  <si>
    <t>Total for Accounts Receivable</t>
  </si>
  <si>
    <t>Other Current Assets</t>
  </si>
  <si>
    <t>1300 Payroll Refunds</t>
  </si>
  <si>
    <t>1400 Undeposited Funds</t>
  </si>
  <si>
    <t>1450 Due from Employee</t>
  </si>
  <si>
    <t>Accrued Revenue</t>
  </si>
  <si>
    <t>Short-Term Loan to Owner</t>
  </si>
  <si>
    <t>Uncategorized Asset</t>
  </si>
  <si>
    <t>Total for Other Current Assets</t>
  </si>
  <si>
    <t>Total for Current Assets</t>
  </si>
  <si>
    <t>Fixed Assets</t>
  </si>
  <si>
    <t>Other Assets</t>
  </si>
  <si>
    <t>1500 Prepaid Taxes</t>
  </si>
  <si>
    <t>1550 Prepaid Income Tax</t>
  </si>
  <si>
    <t>1551 City Prepaid Taxes</t>
  </si>
  <si>
    <t>1552 State Prepaid Taxes</t>
  </si>
  <si>
    <t>Total for 1550 Prepaid Income Tax</t>
  </si>
  <si>
    <t>Total for 1500 Prepaid Taxes</t>
  </si>
  <si>
    <t>1510 Prepaid Expense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</si>
  <si>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</si>
  <si>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</si>
  <si>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</si>
  <si>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</si>
  <si>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</si>
  <si>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</si>
  <si>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 Accounts Payable (A/P)</t>
  </si>
  <si>
    <t>Accounts Payable (A/P) - EUR</t>
  </si>
  <si>
    <t>Accounts Payable (A/P) - GBP</t>
  </si>
  <si>
    <t>Total for Accounts Payable</t>
  </si>
  <si>
    <t>Credit Cards</t>
  </si>
  <si>
    <t>2100 Chase Credit Card - 3777</t>
  </si>
  <si>
    <t>2200 Uri Amex CC - 32000</t>
  </si>
  <si>
    <t>2210 Brex Credit Card</t>
  </si>
  <si>
    <t>2220 Reece Amex - 41009</t>
  </si>
  <si>
    <t>Total for Credit Cards</t>
  </si>
  <si>
    <t>Other Current Liabilities</t>
  </si>
  <si>
    <t>2300 Accured Revenue</t>
  </si>
  <si>
    <t>2400 Payroll Liabilities</t>
  </si>
  <si>
    <t>2410 Federal Taxes Payable (941/944)</t>
  </si>
  <si>
    <t>2420 Federal Unemployment Payable (940)</t>
  </si>
  <si>
    <t>2430 NYS Employment Taxes</t>
  </si>
  <si>
    <t>2440 NYS Income Tax</t>
  </si>
  <si>
    <t>2450 OR Employment Taxes</t>
  </si>
  <si>
    <t>2460 OR Income Tax</t>
  </si>
  <si>
    <t>2470 OR Statewide Transit Taxes</t>
  </si>
  <si>
    <t>2480 OR Transit Taxes</t>
  </si>
  <si>
    <t>2490 OR Local Tax</t>
  </si>
  <si>
    <t>2500 CA PIT / SDI</t>
  </si>
  <si>
    <t>2510 CA SUI / ETT</t>
  </si>
  <si>
    <t>2520 State Withholdings Payable (ALL)</t>
  </si>
  <si>
    <t>2530 SUTA/SUI Payable (ALL)</t>
  </si>
  <si>
    <t>2535 401K Payable</t>
  </si>
  <si>
    <t>OR Paid Family and Medical Leave</t>
  </si>
  <si>
    <t>Total for 2400 Payroll Liabilities</t>
  </si>
  <si>
    <t>2600 Accrued Payroll</t>
  </si>
  <si>
    <t>Accrued Expenses</t>
  </si>
  <si>
    <t>Accrued Taxes</t>
  </si>
  <si>
    <t>Deferred Revenue</t>
  </si>
  <si>
    <t>Direct Deposit Payable</t>
  </si>
  <si>
    <t>Total for Other Current Liabilities</t>
  </si>
  <si>
    <t>Total for Current Liabilities</t>
  </si>
  <si>
    <t>Long-term Liabilities</t>
  </si>
  <si>
    <t>2800 SBA Loan</t>
  </si>
  <si>
    <t>Total for Long-term Liabilities</t>
  </si>
  <si>
    <t>Total for Liabilities</t>
  </si>
  <si>
    <t>Equity</t>
  </si>
  <si>
    <t>2900 Capital Stock</t>
  </si>
  <si>
    <t>3000 Opening Balance Equity</t>
  </si>
  <si>
    <t>3300 Dividend paid</t>
  </si>
  <si>
    <t>Ask CPA</t>
  </si>
  <si>
    <t>3100 Retained Earnings</t>
  </si>
  <si>
    <t>Net Income</t>
  </si>
  <si>
    <t>Total for Equity</t>
  </si>
  <si>
    <t>Total for Liabilities and Equity</t>
  </si>
  <si>
    <t>Distribution account</t>
  </si>
  <si>
    <t>Total</t>
  </si>
  <si>
    <t>Accrual Basis Sunday, March 01, 2026 10:49 PM GMT+01:00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</si>
</sst>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8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4" fillId="0" borderId="0" xfId="0" applyFont="1" applyAlignment="1">
      <alignment horizontal="left" indent="3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4" fillId="0" borderId="0" xfId="0" applyFont="1" applyAlignment="1">
      <alignment horizontal="left" indent="4"/>
    </xf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5"/>
    </xf>
    <xf numFmtId="0" fontId="4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4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98"/>
  <sheetViews>
    <sheetView tabSelected="1" workbookViewId="0" topLeftCell="A1"/>
  </sheetViews>
  <sheetFormatPr defaultColWidth="11.255" defaultRowHeight="16" outlineLevelRow="5"/>
  <cols>
    <col min="1" max="1" width="34.125" style="51" customWidth="1"/>
    <col min="2" max="2" width="16.12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92</v>
      </c>
      <c r="B5" s="53" t="s">
        <v>93</v>
      </c>
    </row>
    <row r="6" spans="1:1" ht="16">
      <c r="A6" s="40" t="s">
        <v>3</v>
      </c>
    </row>
    <row r="7" spans="1:1" ht="16" outlineLevel="1">
      <c r="A7" s="41" t="s">
        <v>4</v>
      </c>
    </row>
    <row r="8" spans="1:1" ht="16" outlineLevel="2">
      <c r="A8" s="42" t="s">
        <v>5</v>
      </c>
    </row>
    <row r="9" spans="1:2" ht="16" outlineLevel="3">
      <c r="A9" s="43" t="s">
        <v>6</v>
      </c>
      <c r="B9" s="54">
        <v>520067.75</v>
      </c>
    </row>
    <row r="10" spans="1:2" ht="16" outlineLevel="3">
      <c r="A10" s="43" t="s">
        <v>7</v>
      </c>
      <c r="B10" s="54">
        <v>150440.21</v>
      </c>
    </row>
    <row r="11" spans="1:2" ht="16" outlineLevel="3">
      <c r="A11" s="43" t="s">
        <v>8</v>
      </c>
      <c r="B11" s="54">
        <v>33594.41</v>
      </c>
    </row>
    <row r="12" spans="1:2" ht="16" outlineLevel="3">
      <c r="A12" s="43" t="s">
        <v>9</v>
      </c>
      <c r="B12" s="54">
        <v>161251.65</v>
      </c>
    </row>
    <row r="13" spans="1:2" ht="16" outlineLevel="3">
      <c r="A13" s="43" t="s">
        <v>10</v>
      </c>
      <c r="B13" s="54">
        <v>328875.43</v>
      </c>
    </row>
    <row r="14" spans="1:2" ht="16" outlineLevel="3">
      <c r="A14" s="43" t="s">
        <v>11</v>
      </c>
      <c r="B14" s="54">
        <v>1248.0</v>
      </c>
    </row>
    <row r="15" spans="1:2" ht="16" outlineLevel="3">
      <c r="A15" s="43" t="s">
        <v>12</v>
      </c>
      <c r="B15" s="54">
        <v>24413.63</v>
      </c>
    </row>
    <row r="16" spans="1:2" ht="16" outlineLevel="2">
      <c r="A16" s="44" t="s">
        <v>13</v>
      </c>
      <c r="B16" s="55">
        <f>B8+B9+B10+B11+B12+B13+B14+B15</f>
        <v>1219891.0799999998</v>
      </c>
    </row>
    <row r="17" spans="1:1" ht="16" outlineLevel="2">
      <c r="A17" s="42" t="s">
        <v>14</v>
      </c>
    </row>
    <row r="18" spans="1:2" ht="16" outlineLevel="3">
      <c r="A18" s="43" t="s">
        <v>15</v>
      </c>
      <c r="B18" s="54">
        <v>136529.0</v>
      </c>
    </row>
    <row r="19" spans="1:2" ht="16" outlineLevel="3">
      <c r="A19" s="43" t="s">
        <v>16</v>
      </c>
      <c r="B19" s="54">
        <v>48747.34</v>
      </c>
    </row>
    <row r="20" spans="1:2" ht="16" outlineLevel="3">
      <c r="A20" s="43" t="s">
        <v>17</v>
      </c>
      <c r="B20" s="54">
        <v>0</v>
      </c>
    </row>
    <row r="21" spans="1:2" ht="16" outlineLevel="2">
      <c r="A21" s="44" t="s">
        <v>18</v>
      </c>
      <c r="B21" s="55">
        <f>B17+B18+B19+B20</f>
        <v>185276.34</v>
      </c>
    </row>
    <row r="22" spans="1:1" ht="16" outlineLevel="2">
      <c r="A22" s="42" t="s">
        <v>19</v>
      </c>
    </row>
    <row r="23" spans="1:2" ht="16" outlineLevel="3">
      <c r="A23" s="43" t="s">
        <v>20</v>
      </c>
      <c r="B23" s="54">
        <v>0</v>
      </c>
    </row>
    <row r="24" spans="1:2" ht="16" outlineLevel="3">
      <c r="A24" s="43" t="s">
        <v>21</v>
      </c>
      <c r="B24" s="54">
        <v>0</v>
      </c>
    </row>
    <row r="25" spans="1:2" ht="16" outlineLevel="3">
      <c r="A25" s="43" t="s">
        <v>22</v>
      </c>
      <c r="B25" s="54">
        <v>-791.0</v>
      </c>
    </row>
    <row r="26" spans="1:2" ht="16" outlineLevel="3">
      <c r="A26" s="43" t="s">
        <v>23</v>
      </c>
      <c r="B26" s="54">
        <v>0</v>
      </c>
    </row>
    <row r="27" spans="1:2" ht="16" outlineLevel="3">
      <c r="A27" s="43" t="s">
        <v>24</v>
      </c>
      <c r="B27" s="54">
        <v>20000.0</v>
      </c>
    </row>
    <row r="28" spans="1:2" ht="16" outlineLevel="3">
      <c r="A28" s="43" t="s">
        <v>25</v>
      </c>
      <c r="B28" s="54">
        <v>0</v>
      </c>
    </row>
    <row r="29" spans="1:2" ht="16" outlineLevel="2">
      <c r="A29" s="44" t="s">
        <v>26</v>
      </c>
      <c r="B29" s="55">
        <f>B22+B23+B24+B25+B26+B27+B28</f>
        <v>19209.0</v>
      </c>
    </row>
    <row r="30" spans="1:2" ht="16" outlineLevel="1">
      <c r="A30" s="45" t="s">
        <v>27</v>
      </c>
      <c r="B30" s="55">
        <f>B7+B16+B21+B29</f>
        <v>1424376.42</v>
      </c>
    </row>
    <row r="31" spans="1:2" ht="16" outlineLevel="1">
      <c r="A31" s="41" t="s">
        <v>28</v>
      </c>
      <c r="B31" s="56"/>
    </row>
    <row r="32" spans="1:1" ht="16" outlineLevel="1">
      <c r="A32" s="41" t="s">
        <v>29</v>
      </c>
    </row>
    <row r="33" spans="1:2" ht="16" outlineLevel="2">
      <c r="A33" s="42" t="s">
        <v>30</v>
      </c>
      <c r="B33" s="56"/>
    </row>
    <row r="34" spans="1:2" ht="16" outlineLevel="3">
      <c r="A34" s="43" t="s">
        <v>31</v>
      </c>
      <c r="B34" s="54">
        <v>5000.0</v>
      </c>
    </row>
    <row r="35" spans="1:2" ht="16" outlineLevel="4">
      <c r="A35" s="46" t="s">
        <v>32</v>
      </c>
      <c r="B35" s="54">
        <v>7518.0</v>
      </c>
    </row>
    <row r="36" spans="1:2" ht="16" outlineLevel="4">
      <c r="A36" s="46" t="s">
        <v>33</v>
      </c>
      <c r="B36" s="54">
        <v>1803.0</v>
      </c>
    </row>
    <row r="37" spans="1:2" ht="16" outlineLevel="3">
      <c r="A37" s="47" t="s">
        <v>34</v>
      </c>
      <c r="B37" s="55">
        <f>B34+B35+B36</f>
        <v>14321.0</v>
      </c>
    </row>
    <row r="38" spans="1:2" ht="16" outlineLevel="2">
      <c r="A38" s="44" t="s">
        <v>35</v>
      </c>
      <c r="B38" s="55">
        <f>B33+B37</f>
        <v>14321.0</v>
      </c>
    </row>
    <row r="39" spans="1:2" ht="16" outlineLevel="2">
      <c r="A39" s="42" t="s">
        <v>36</v>
      </c>
      <c r="B39" s="54">
        <v>1701.1</v>
      </c>
    </row>
    <row r="40" spans="1:2" ht="16" outlineLevel="1">
      <c r="A40" s="45" t="s">
        <v>37</v>
      </c>
      <c r="B40" s="55">
        <f>B32+B38+B39</f>
        <v>16022.1</v>
      </c>
    </row>
    <row r="41" spans="1:2" ht="16">
      <c r="A41" s="48" t="s">
        <v>38</v>
      </c>
      <c r="B41" s="55">
        <f>B30+B31+B40</f>
        <v>1440398.52</v>
      </c>
    </row>
    <row r="42" spans="1:1" ht="16">
      <c r="A42" s="40" t="s">
        <v>39</v>
      </c>
    </row>
    <row r="43" spans="1:1" ht="16" outlineLevel="1">
      <c r="A43" s="41" t="s">
        <v>40</v>
      </c>
    </row>
    <row r="44" spans="1:1" ht="16" outlineLevel="2">
      <c r="A44" s="42" t="s">
        <v>41</v>
      </c>
    </row>
    <row r="45" spans="1:1" ht="16" outlineLevel="3">
      <c r="A45" s="43" t="s">
        <v>42</v>
      </c>
    </row>
    <row r="46" spans="1:2" ht="16" outlineLevel="4">
      <c r="A46" s="46" t="s">
        <v>43</v>
      </c>
      <c r="B46" s="54">
        <v>35107.0</v>
      </c>
    </row>
    <row r="47" spans="1:2" ht="16" outlineLevel="4">
      <c r="A47" s="46" t="s">
        <v>44</v>
      </c>
      <c r="B47" s="54">
        <v>7651.7</v>
      </c>
    </row>
    <row r="48" spans="1:2" ht="16" outlineLevel="4">
      <c r="A48" s="46" t="s">
        <v>45</v>
      </c>
      <c r="B48" s="54">
        <v>2237.76</v>
      </c>
    </row>
    <row r="49" spans="1:2" ht="16" outlineLevel="3">
      <c r="A49" s="47" t="s">
        <v>46</v>
      </c>
      <c r="B49" s="55">
        <f>B45+B46+B47+B48</f>
        <v>44996.46</v>
      </c>
    </row>
    <row r="50" spans="1:1" ht="16" outlineLevel="3">
      <c r="A50" s="43" t="s">
        <v>47</v>
      </c>
    </row>
    <row r="51" spans="1:2" ht="16" outlineLevel="4">
      <c r="A51" s="46" t="s">
        <v>48</v>
      </c>
      <c r="B51" s="54">
        <v>0</v>
      </c>
    </row>
    <row r="52" spans="1:2" ht="16" outlineLevel="4">
      <c r="A52" s="46" t="s">
        <v>49</v>
      </c>
      <c r="B52" s="54">
        <v>18629.96</v>
      </c>
    </row>
    <row r="53" spans="1:2" ht="16" outlineLevel="4">
      <c r="A53" s="46" t="s">
        <v>50</v>
      </c>
      <c r="B53" s="54">
        <v>95.14</v>
      </c>
    </row>
    <row r="54" spans="1:2" ht="16" outlineLevel="4">
      <c r="A54" s="46" t="s">
        <v>51</v>
      </c>
      <c r="B54" s="54">
        <v>6168.86</v>
      </c>
    </row>
    <row r="55" spans="1:2" ht="16" outlineLevel="3">
      <c r="A55" s="47" t="s">
        <v>52</v>
      </c>
      <c r="B55" s="55">
        <f>B50+B51+B52+B53+B54</f>
        <v>24893.96</v>
      </c>
    </row>
    <row r="56" spans="1:1" ht="16" outlineLevel="3">
      <c r="A56" s="43" t="s">
        <v>53</v>
      </c>
    </row>
    <row r="57" spans="1:2" ht="16" outlineLevel="4">
      <c r="A57" s="46" t="s">
        <v>54</v>
      </c>
      <c r="B57" s="54">
        <v>0</v>
      </c>
    </row>
    <row r="58" spans="1:2" ht="16" outlineLevel="4">
      <c r="A58" s="46" t="s">
        <v>55</v>
      </c>
      <c r="B58" s="54">
        <v>-77.04</v>
      </c>
    </row>
    <row r="59" spans="1:2" ht="16" outlineLevel="5">
      <c r="A59" s="49" t="s">
        <v>56</v>
      </c>
      <c r="B59" s="54">
        <v>1750.32</v>
      </c>
    </row>
    <row r="60" spans="1:2" ht="16" outlineLevel="5">
      <c r="A60" s="49" t="s">
        <v>57</v>
      </c>
      <c r="B60" s="54">
        <v>-264.34</v>
      </c>
    </row>
    <row r="61" spans="1:2" ht="16" outlineLevel="5">
      <c r="A61" s="49" t="s">
        <v>58</v>
      </c>
      <c r="B61" s="54">
        <v>0</v>
      </c>
    </row>
    <row r="62" spans="1:2" ht="16" outlineLevel="5">
      <c r="A62" s="49" t="s">
        <v>59</v>
      </c>
      <c r="B62" s="54">
        <v>-50.0</v>
      </c>
    </row>
    <row r="63" spans="1:2" ht="16" outlineLevel="5">
      <c r="A63" s="49" t="s">
        <v>60</v>
      </c>
      <c r="B63" s="54">
        <v>-178.55</v>
      </c>
    </row>
    <row r="64" spans="1:2" ht="16" outlineLevel="5">
      <c r="A64" s="49" t="s">
        <v>61</v>
      </c>
      <c r="B64" s="54">
        <v>0</v>
      </c>
    </row>
    <row r="65" spans="1:2" ht="16" outlineLevel="5">
      <c r="A65" s="49" t="s">
        <v>62</v>
      </c>
      <c r="B65" s="54">
        <v>-37.34</v>
      </c>
    </row>
    <row r="66" spans="1:2" ht="16" outlineLevel="5">
      <c r="A66" s="49" t="s">
        <v>63</v>
      </c>
      <c r="B66" s="54">
        <v>0</v>
      </c>
    </row>
    <row r="67" spans="1:2" ht="16" outlineLevel="5">
      <c r="A67" s="49" t="s">
        <v>64</v>
      </c>
      <c r="B67" s="54">
        <v>0</v>
      </c>
    </row>
    <row r="68" spans="1:2" ht="16" outlineLevel="5">
      <c r="A68" s="49" t="s">
        <v>65</v>
      </c>
      <c r="B68" s="54">
        <v>-405.3</v>
      </c>
    </row>
    <row r="69" spans="1:2" ht="16" outlineLevel="5">
      <c r="A69" s="49" t="s">
        <v>66</v>
      </c>
      <c r="B69" s="54">
        <v>0</v>
      </c>
    </row>
    <row r="70" spans="1:2" ht="16" outlineLevel="5">
      <c r="A70" s="49" t="s">
        <v>67</v>
      </c>
      <c r="B70" s="54">
        <v>647.72</v>
      </c>
    </row>
    <row r="71" spans="1:2" ht="16" outlineLevel="5">
      <c r="A71" s="49" t="s">
        <v>68</v>
      </c>
      <c r="B71" s="54">
        <v>-647.8</v>
      </c>
    </row>
    <row r="72" spans="1:2" ht="16" outlineLevel="5">
      <c r="A72" s="49" t="s">
        <v>69</v>
      </c>
      <c r="B72" s="54">
        <v>2536.57</v>
      </c>
    </row>
    <row r="73" spans="1:2" ht="16" outlineLevel="5">
      <c r="A73" s="49" t="s">
        <v>70</v>
      </c>
      <c r="B73" s="54">
        <v>56.25</v>
      </c>
    </row>
    <row r="74" spans="1:2" ht="16" outlineLevel="4">
      <c r="A74" s="50" t="s">
        <v>71</v>
      </c>
      <c r="B74" s="55">
        <f>B58+B59+B60+B61+B62+B63+B64+B65+B66+B67+B68+B69+B70+B71+B72+B73</f>
        <v>3330.4900000000007</v>
      </c>
    </row>
    <row r="75" spans="1:2" ht="16" outlineLevel="4">
      <c r="A75" s="46" t="s">
        <v>72</v>
      </c>
      <c r="B75" s="54">
        <v>14414.44</v>
      </c>
    </row>
    <row r="76" spans="1:2" ht="16" outlineLevel="4">
      <c r="A76" s="46" t="s">
        <v>73</v>
      </c>
      <c r="B76" s="54">
        <v>0</v>
      </c>
    </row>
    <row r="77" spans="1:2" ht="16" outlineLevel="4">
      <c r="A77" s="46" t="s">
        <v>74</v>
      </c>
      <c r="B77" s="54">
        <v>0</v>
      </c>
    </row>
    <row r="78" spans="1:2" ht="16" outlineLevel="4">
      <c r="A78" s="46" t="s">
        <v>75</v>
      </c>
      <c r="B78" s="54">
        <v>178644.22</v>
      </c>
    </row>
    <row r="79" spans="1:2" ht="16" outlineLevel="4">
      <c r="A79" s="46" t="s">
        <v>76</v>
      </c>
      <c r="B79" s="54">
        <v>0</v>
      </c>
    </row>
    <row r="80" spans="1:2" ht="16" outlineLevel="3">
      <c r="A80" s="47" t="s">
        <v>77</v>
      </c>
      <c r="B80" s="55">
        <f>B56+B57+B74+B75+B76+B77+B78+B79</f>
        <v>196389.15</v>
      </c>
    </row>
    <row r="81" spans="1:2" ht="16" outlineLevel="2">
      <c r="A81" s="44" t="s">
        <v>78</v>
      </c>
      <c r="B81" s="55">
        <f>B44+B49+B55+B80</f>
        <v>266279.57</v>
      </c>
    </row>
    <row r="82" spans="1:1" ht="16" outlineLevel="2">
      <c r="A82" s="42" t="s">
        <v>79</v>
      </c>
    </row>
    <row r="83" spans="1:2" ht="16" outlineLevel="3">
      <c r="A83" s="43" t="s">
        <v>80</v>
      </c>
      <c r="B83" s="54">
        <v>140683.0</v>
      </c>
    </row>
    <row r="84" spans="1:2" ht="16" outlineLevel="2">
      <c r="A84" s="44" t="s">
        <v>81</v>
      </c>
      <c r="B84" s="55">
        <f>B82+B83</f>
        <v>140683.0</v>
      </c>
    </row>
    <row r="85" spans="1:2" ht="16" outlineLevel="1">
      <c r="A85" s="45" t="s">
        <v>82</v>
      </c>
      <c r="B85" s="55">
        <f>B43+B81+B84</f>
        <v>406962.57</v>
      </c>
    </row>
    <row r="86" spans="1:1" ht="16" outlineLevel="1">
      <c r="A86" s="41" t="s">
        <v>83</v>
      </c>
    </row>
    <row r="87" spans="1:2" ht="16" outlineLevel="2">
      <c r="A87" s="42" t="s">
        <v>84</v>
      </c>
      <c r="B87" s="54">
        <v>16742.0</v>
      </c>
    </row>
    <row r="88" spans="1:2" ht="16" outlineLevel="2">
      <c r="A88" s="42" t="s">
        <v>85</v>
      </c>
      <c r="B88" s="54">
        <v>20899.0</v>
      </c>
    </row>
    <row r="89" spans="1:2" ht="16" outlineLevel="2">
      <c r="A89" s="42" t="s">
        <v>86</v>
      </c>
      <c r="B89" s="54">
        <v>0</v>
      </c>
    </row>
    <row r="90" spans="1:2" ht="16" outlineLevel="2">
      <c r="A90" s="42" t="s">
        <v>87</v>
      </c>
      <c r="B90" s="54">
        <v>-84900.0</v>
      </c>
    </row>
    <row r="91" spans="1:2" ht="16" outlineLevel="2">
      <c r="A91" s="42" t="s">
        <v>88</v>
      </c>
      <c r="B91" s="54">
        <v>1176951.2099999993</v>
      </c>
    </row>
    <row r="92" spans="1:2" ht="16" outlineLevel="2">
      <c r="A92" s="42" t="s">
        <v>89</v>
      </c>
      <c r="B92" s="54">
        <v>-96256.26000000001</v>
      </c>
    </row>
    <row r="93" spans="1:2" ht="16" outlineLevel="1">
      <c r="A93" s="45" t="s">
        <v>90</v>
      </c>
      <c r="B93" s="55">
        <f>B86+B87+B88+B89+B90+B91+B92</f>
        <v>1033435.9499999993</v>
      </c>
    </row>
    <row r="94" spans="1:2" ht="16">
      <c r="A94" s="48" t="s">
        <v>91</v>
      </c>
      <c r="B94" s="55">
        <f>B85+B93</f>
        <v>1440398.5199999993</v>
      </c>
    </row>
    <row r="98" spans="1:1" ht="16">
      <c r="A98" s="57" t="s">
        <v>94</v>
      </c>
    </row>
  </sheetData>
  <mergeCells count="4">
    <mergeCell ref="A1:B1"/>
    <mergeCell ref="A2:B2"/>
    <mergeCell ref="A3:B3"/>
    <mergeCell ref="A98:B9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